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270" activeTab="0"/>
  </bookViews>
  <sheets>
    <sheet name="案内看板" sheetId="1" r:id="rId1"/>
  </sheets>
  <definedNames>
    <definedName name="_Ｃ">'案内看板'!$D$12</definedName>
    <definedName name="ｅ">'案内看板'!$G$114</definedName>
    <definedName name="h1">'案内看板'!$D$37</definedName>
    <definedName name="h2">'案内看板'!$D$39</definedName>
    <definedName name="h3">'案内看板'!$D$44</definedName>
    <definedName name="h4">'案内看板'!$D$46</definedName>
    <definedName name="h5">'案内看板'!$D$52</definedName>
    <definedName name="L1">'案内看板'!$D$42</definedName>
    <definedName name="L2">'案内看板'!$D$48</definedName>
    <definedName name="L3">'案内看板'!$D$50</definedName>
    <definedName name="Ｍ1">'案内看板'!$G$109</definedName>
    <definedName name="Ｍｍ">'案内看板'!$G$95</definedName>
    <definedName name="Ｍｒ">'案内看板'!$G$105</definedName>
    <definedName name="Ｐ">'案内看板'!$G$70</definedName>
    <definedName name="_xlnm.Print_Area" localSheetId="0">'案内看板'!$A$1:$I$128</definedName>
    <definedName name="q">'案内看板'!$G$64</definedName>
    <definedName name="V">'案内看板'!$G$101</definedName>
    <definedName name="Ｗ">'案内看板'!$G$37</definedName>
    <definedName name="Ｘ1">'案内看板'!$G$111</definedName>
    <definedName name="Ｙ">'案内看板'!$G$76</definedName>
  </definedNames>
  <calcPr fullCalcOnLoad="1" refMode="R1C1"/>
</workbook>
</file>

<file path=xl/sharedStrings.xml><?xml version="1.0" encoding="utf-8"?>
<sst xmlns="http://schemas.openxmlformats.org/spreadsheetml/2006/main" count="89" uniqueCount="64">
  <si>
    <t>１．設計条件</t>
  </si>
  <si>
    <t>（１）．設計荷重</t>
  </si>
  <si>
    <t>設計荷重は風荷重（風圧力）とする。（建築基準法・令87条による速度圧を採用）</t>
  </si>
  <si>
    <t>速度圧</t>
  </si>
  <si>
    <r>
      <t>（kg／m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）</t>
    </r>
  </si>
  <si>
    <t>地盤面からの高さ</t>
  </si>
  <si>
    <t>（ｍ）</t>
  </si>
  <si>
    <t>風力係数</t>
  </si>
  <si>
    <t>Ｃ＝</t>
  </si>
  <si>
    <t>（板状）</t>
  </si>
  <si>
    <t>（２）．形状・寸法</t>
  </si>
  <si>
    <t>全高　</t>
  </si>
  <si>
    <t>m</t>
  </si>
  <si>
    <t>２．安定計算</t>
  </si>
  <si>
    <t>（１）．荷重の計算</t>
  </si>
  <si>
    <t>風荷重（風圧力）の計算</t>
  </si>
  <si>
    <t>＝</t>
  </si>
  <si>
    <t>風圧力</t>
  </si>
  <si>
    <t>荷重作用位置</t>
  </si>
  <si>
    <t>（２）．安定計算</t>
  </si>
  <si>
    <t>転倒モーメント</t>
  </si>
  <si>
    <t>抵抗モーメント</t>
  </si>
  <si>
    <t>合力の作用位置</t>
  </si>
  <si>
    <t>転倒にたいする安定</t>
  </si>
  <si>
    <t>ＧＬ</t>
  </si>
  <si>
    <t>h1 =</t>
  </si>
  <si>
    <t>地盤反力に対する安定</t>
  </si>
  <si>
    <t>案内看板基礎安定計算</t>
  </si>
  <si>
    <t>Ｈ =</t>
  </si>
  <si>
    <t>看板の高さ</t>
  </si>
  <si>
    <t>看板下端の高さ</t>
  </si>
  <si>
    <t>h2 =</t>
  </si>
  <si>
    <t>基礎の高さ</t>
  </si>
  <si>
    <t>看板の長さ</t>
  </si>
  <si>
    <t>L1 =</t>
  </si>
  <si>
    <t>基礎の長さ</t>
  </si>
  <si>
    <t>L2 =</t>
  </si>
  <si>
    <t>基礎の幅</t>
  </si>
  <si>
    <t>L3 =</t>
  </si>
  <si>
    <t>h4 =</t>
  </si>
  <si>
    <t>h3 =</t>
  </si>
  <si>
    <t>基礎の根入れ</t>
  </si>
  <si>
    <t>基礎は無筋コンクリートとする。</t>
  </si>
  <si>
    <t>＝</t>
  </si>
  <si>
    <r>
      <t>kN/m</t>
    </r>
    <r>
      <rPr>
        <vertAlign val="superscript"/>
        <sz val="11"/>
        <rFont val="ＭＳ 明朝"/>
        <family val="1"/>
      </rPr>
      <t>3</t>
    </r>
  </si>
  <si>
    <t>ｗ＝</t>
  </si>
  <si>
    <r>
      <t>t/m</t>
    </r>
    <r>
      <rPr>
        <vertAlign val="superscript"/>
        <sz val="11"/>
        <rFont val="ＭＳ 明朝"/>
        <family val="1"/>
      </rPr>
      <t>3</t>
    </r>
  </si>
  <si>
    <r>
      <t>kg/m</t>
    </r>
    <r>
      <rPr>
        <vertAlign val="superscript"/>
        <sz val="11"/>
        <rFont val="ＭＳ 明朝"/>
        <family val="1"/>
      </rPr>
      <t>2</t>
    </r>
  </si>
  <si>
    <r>
      <t>kN/m</t>
    </r>
    <r>
      <rPr>
        <vertAlign val="superscript"/>
        <sz val="11"/>
        <rFont val="ＭＳ 明朝"/>
        <family val="1"/>
      </rPr>
      <t>2</t>
    </r>
  </si>
  <si>
    <t>q　＝　60  ｈ5＝</t>
  </si>
  <si>
    <t>q　＝　60  ｈ</t>
  </si>
  <si>
    <t>h ：</t>
  </si>
  <si>
    <t>q ：</t>
  </si>
  <si>
    <t>看板中心までの高さ</t>
  </si>
  <si>
    <t>h5 =</t>
  </si>
  <si>
    <t>kN</t>
  </si>
  <si>
    <t>基礎下端</t>
  </si>
  <si>
    <t>ＧＬ</t>
  </si>
  <si>
    <t>＝</t>
  </si>
  <si>
    <t>kN･m</t>
  </si>
  <si>
    <t>ｅ　＝</t>
  </si>
  <si>
    <t>Ｌ3／6＝</t>
  </si>
  <si>
    <t>ｑ ＝ Ｖ ／ Ｌ2 ／ Ｌ3 ×（ １ ＋ ６・ｅ ／ Ｌ3 ）</t>
  </si>
  <si>
    <r>
      <t>ｋN/m</t>
    </r>
    <r>
      <rPr>
        <vertAlign val="superscript"/>
        <sz val="11"/>
        <rFont val="ＭＳ 明朝"/>
        <family val="1"/>
      </rPr>
      <t>2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</si>
</sst>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×&quot;"/>
    <numFmt numFmtId="177" formatCode="0.00&quot; ×&quot;"/>
    <numFmt numFmtId="178" formatCode="0.00&quot; ／&quot;"/>
    <numFmt numFmtId="179" formatCode="0.000&quot; ×&quot;"/>
    <numFmt numFmtId="180" formatCode="&quot;× &quot;0.00"/>
    <numFmt numFmtId="181" formatCode="0.00&quot; －&quot;"/>
    <numFmt numFmtId="182" formatCode="0.000"/>
    <numFmt numFmtId="183" formatCode="&quot;× &quot;0.000"/>
    <numFmt numFmtId="184" formatCode="0.0&quot;  ×&quot;"/>
    <numFmt numFmtId="185" formatCode="0.0000"/>
    <numFmt numFmtId="186" formatCode="0.00&quot; ）&quot;"/>
    <numFmt numFmtId="187" formatCode="0.00&quot; ＋&quot;"/>
    <numFmt numFmtId="188" formatCode="&quot;( &quot;0.00"/>
    <numFmt numFmtId="189" formatCode="0.00&quot; )&quot;"/>
    <numFmt numFmtId="190" formatCode="&quot;-&quot;0.00"/>
    <numFmt numFmtId="191" formatCode="&quot;- &quot;0.00"/>
    <numFmt numFmtId="192" formatCode="0.00&quot; ｝&quot;"/>
    <numFmt numFmtId="193" formatCode="0.00_);[Red]\(0.00\)"/>
    <numFmt numFmtId="194" formatCode="0.00&quot; ＝&quot;"/>
    <numFmt numFmtId="195" formatCode="0.00&quot; m&quot;"/>
    <numFmt numFmtId="196" formatCode="0.000_ "/>
    <numFmt numFmtId="197" formatCode="0.000&quot; －&quot;"/>
    <numFmt numFmtId="198" formatCode="0.000_);[Red]\(0.000\)"/>
    <numFmt numFmtId="199" formatCode="0.000&quot; m&quot;"/>
    <numFmt numFmtId="200" formatCode="0.000&quot; ／&quot;"/>
    <numFmt numFmtId="201" formatCode="0.000&quot; ）&quot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12"/>
      <name val="ＭＳ 明朝"/>
      <family val="1"/>
    </font>
    <font>
      <sz val="6"/>
      <name val="ＭＳ Ｐ明朝"/>
      <family val="1"/>
    </font>
    <font>
      <sz val="26"/>
      <name val="ＭＳ 明朝"/>
      <family val="1"/>
    </font>
    <font>
      <sz val="10"/>
      <name val="ＭＳ 明朝"/>
      <family val="1"/>
    </font>
    <font>
      <sz val="11"/>
      <color indexed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77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92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96" fontId="0" fillId="0" borderId="0" xfId="0" applyNumberFormat="1" applyAlignment="1">
      <alignment horizontal="center"/>
    </xf>
    <xf numFmtId="197" fontId="0" fillId="0" borderId="0" xfId="0" applyNumberFormat="1" applyAlignment="1">
      <alignment horizontal="center"/>
    </xf>
    <xf numFmtId="199" fontId="0" fillId="0" borderId="0" xfId="0" applyNumberFormat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/>
    </xf>
    <xf numFmtId="0" fontId="0" fillId="0" borderId="0" xfId="0" applyAlignment="1">
      <alignment horizontal="distributed"/>
    </xf>
    <xf numFmtId="0" fontId="8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85</xdr:row>
      <xdr:rowOff>66675</xdr:rowOff>
    </xdr:from>
    <xdr:to>
      <xdr:col>5</xdr:col>
      <xdr:colOff>66675</xdr:colOff>
      <xdr:row>87</xdr:row>
      <xdr:rowOff>57150</xdr:rowOff>
    </xdr:to>
    <xdr:sp>
      <xdr:nvSpPr>
        <xdr:cNvPr id="1" name="TextBox 86"/>
        <xdr:cNvSpPr txBox="1">
          <a:spLocks noChangeArrowheads="1"/>
        </xdr:cNvSpPr>
      </xdr:nvSpPr>
      <xdr:spPr>
        <a:xfrm>
          <a:off x="4419600" y="15078075"/>
          <a:ext cx="266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ｈ3</a:t>
          </a:r>
        </a:p>
      </xdr:txBody>
    </xdr:sp>
    <xdr:clientData/>
  </xdr:twoCellAnchor>
  <xdr:twoCellAnchor>
    <xdr:from>
      <xdr:col>4</xdr:col>
      <xdr:colOff>104775</xdr:colOff>
      <xdr:row>19</xdr:row>
      <xdr:rowOff>28575</xdr:rowOff>
    </xdr:from>
    <xdr:to>
      <xdr:col>6</xdr:col>
      <xdr:colOff>885825</xdr:colOff>
      <xdr:row>23</xdr:row>
      <xdr:rowOff>104775</xdr:rowOff>
    </xdr:to>
    <xdr:sp>
      <xdr:nvSpPr>
        <xdr:cNvPr id="2" name="Rectangle 1"/>
        <xdr:cNvSpPr>
          <a:spLocks/>
        </xdr:cNvSpPr>
      </xdr:nvSpPr>
      <xdr:spPr>
        <a:xfrm>
          <a:off x="3800475" y="3409950"/>
          <a:ext cx="2628900" cy="80010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8</xdr:row>
      <xdr:rowOff>38100</xdr:rowOff>
    </xdr:from>
    <xdr:to>
      <xdr:col>2</xdr:col>
      <xdr:colOff>438150</xdr:colOff>
      <xdr:row>8</xdr:row>
      <xdr:rowOff>180975</xdr:rowOff>
    </xdr:to>
    <xdr:sp>
      <xdr:nvSpPr>
        <xdr:cNvPr id="3" name="図形 2"/>
        <xdr:cNvSpPr>
          <a:spLocks/>
        </xdr:cNvSpPr>
      </xdr:nvSpPr>
      <xdr:spPr>
        <a:xfrm>
          <a:off x="1847850" y="1447800"/>
          <a:ext cx="438150" cy="142875"/>
        </a:xfrm>
        <a:custGeom>
          <a:pathLst>
            <a:path h="16384" w="16384">
              <a:moveTo>
                <a:pt x="0" y="13797"/>
              </a:moveTo>
              <a:lnTo>
                <a:pt x="780" y="6899"/>
              </a:lnTo>
              <a:lnTo>
                <a:pt x="1560" y="16384"/>
              </a:lnTo>
              <a:lnTo>
                <a:pt x="3511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781050</xdr:colOff>
      <xdr:row>27</xdr:row>
      <xdr:rowOff>57150</xdr:rowOff>
    </xdr:from>
    <xdr:to>
      <xdr:col>2</xdr:col>
      <xdr:colOff>485775</xdr:colOff>
      <xdr:row>29</xdr:row>
      <xdr:rowOff>123825</xdr:rowOff>
    </xdr:to>
    <xdr:sp>
      <xdr:nvSpPr>
        <xdr:cNvPr id="4" name="Rectangle 3"/>
        <xdr:cNvSpPr>
          <a:spLocks/>
        </xdr:cNvSpPr>
      </xdr:nvSpPr>
      <xdr:spPr>
        <a:xfrm>
          <a:off x="1704975" y="4876800"/>
          <a:ext cx="6286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19050</xdr:rowOff>
    </xdr:from>
    <xdr:to>
      <xdr:col>2</xdr:col>
      <xdr:colOff>228600</xdr:colOff>
      <xdr:row>27</xdr:row>
      <xdr:rowOff>57150</xdr:rowOff>
    </xdr:to>
    <xdr:sp>
      <xdr:nvSpPr>
        <xdr:cNvPr id="5" name="Rectangle 4"/>
        <xdr:cNvSpPr>
          <a:spLocks/>
        </xdr:cNvSpPr>
      </xdr:nvSpPr>
      <xdr:spPr>
        <a:xfrm>
          <a:off x="1952625" y="3400425"/>
          <a:ext cx="11430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428625</xdr:colOff>
      <xdr:row>29</xdr:row>
      <xdr:rowOff>123825</xdr:rowOff>
    </xdr:from>
    <xdr:to>
      <xdr:col>3</xdr:col>
      <xdr:colOff>19050</xdr:colOff>
      <xdr:row>29</xdr:row>
      <xdr:rowOff>123825</xdr:rowOff>
    </xdr:to>
    <xdr:sp>
      <xdr:nvSpPr>
        <xdr:cNvPr id="6" name="Line 9"/>
        <xdr:cNvSpPr>
          <a:spLocks/>
        </xdr:cNvSpPr>
      </xdr:nvSpPr>
      <xdr:spPr>
        <a:xfrm>
          <a:off x="1352550" y="5286375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476250</xdr:colOff>
      <xdr:row>27</xdr:row>
      <xdr:rowOff>57150</xdr:rowOff>
    </xdr:from>
    <xdr:to>
      <xdr:col>1</xdr:col>
      <xdr:colOff>762000</xdr:colOff>
      <xdr:row>27</xdr:row>
      <xdr:rowOff>57150</xdr:rowOff>
    </xdr:to>
    <xdr:sp>
      <xdr:nvSpPr>
        <xdr:cNvPr id="7" name="Line 13"/>
        <xdr:cNvSpPr>
          <a:spLocks/>
        </xdr:cNvSpPr>
      </xdr:nvSpPr>
      <xdr:spPr>
        <a:xfrm flipH="1">
          <a:off x="1400175" y="48768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533400</xdr:colOff>
      <xdr:row>27</xdr:row>
      <xdr:rowOff>66675</xdr:rowOff>
    </xdr:from>
    <xdr:to>
      <xdr:col>1</xdr:col>
      <xdr:colOff>533400</xdr:colOff>
      <xdr:row>29</xdr:row>
      <xdr:rowOff>123825</xdr:rowOff>
    </xdr:to>
    <xdr:sp>
      <xdr:nvSpPr>
        <xdr:cNvPr id="8" name="Line 14"/>
        <xdr:cNvSpPr>
          <a:spLocks/>
        </xdr:cNvSpPr>
      </xdr:nvSpPr>
      <xdr:spPr>
        <a:xfrm flipH="1" flipV="1">
          <a:off x="1457325" y="4886325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323850</xdr:colOff>
      <xdr:row>19</xdr:row>
      <xdr:rowOff>19050</xdr:rowOff>
    </xdr:from>
    <xdr:to>
      <xdr:col>3</xdr:col>
      <xdr:colOff>38100</xdr:colOff>
      <xdr:row>19</xdr:row>
      <xdr:rowOff>19050</xdr:rowOff>
    </xdr:to>
    <xdr:sp>
      <xdr:nvSpPr>
        <xdr:cNvPr id="9" name="Line 15"/>
        <xdr:cNvSpPr>
          <a:spLocks/>
        </xdr:cNvSpPr>
      </xdr:nvSpPr>
      <xdr:spPr>
        <a:xfrm>
          <a:off x="2171700" y="34004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19050</xdr:rowOff>
    </xdr:from>
    <xdr:to>
      <xdr:col>2</xdr:col>
      <xdr:colOff>809625</xdr:colOff>
      <xdr:row>29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2657475" y="3400425"/>
          <a:ext cx="0" cy="1885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647700</xdr:colOff>
      <xdr:row>19</xdr:row>
      <xdr:rowOff>19050</xdr:rowOff>
    </xdr:from>
    <xdr:to>
      <xdr:col>4</xdr:col>
      <xdr:colOff>647700</xdr:colOff>
      <xdr:row>29</xdr:row>
      <xdr:rowOff>161925</xdr:rowOff>
    </xdr:to>
    <xdr:sp>
      <xdr:nvSpPr>
        <xdr:cNvPr id="11" name="Line 17"/>
        <xdr:cNvSpPr>
          <a:spLocks/>
        </xdr:cNvSpPr>
      </xdr:nvSpPr>
      <xdr:spPr>
        <a:xfrm>
          <a:off x="4343400" y="3400425"/>
          <a:ext cx="0" cy="1924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781050</xdr:colOff>
      <xdr:row>29</xdr:row>
      <xdr:rowOff>142875</xdr:rowOff>
    </xdr:from>
    <xdr:to>
      <xdr:col>1</xdr:col>
      <xdr:colOff>781050</xdr:colOff>
      <xdr:row>32</xdr:row>
      <xdr:rowOff>19050</xdr:rowOff>
    </xdr:to>
    <xdr:sp>
      <xdr:nvSpPr>
        <xdr:cNvPr id="12" name="Line 18"/>
        <xdr:cNvSpPr>
          <a:spLocks/>
        </xdr:cNvSpPr>
      </xdr:nvSpPr>
      <xdr:spPr>
        <a:xfrm>
          <a:off x="1704975" y="5305425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485775</xdr:colOff>
      <xdr:row>29</xdr:row>
      <xdr:rowOff>142875</xdr:rowOff>
    </xdr:from>
    <xdr:to>
      <xdr:col>2</xdr:col>
      <xdr:colOff>485775</xdr:colOff>
      <xdr:row>32</xdr:row>
      <xdr:rowOff>19050</xdr:rowOff>
    </xdr:to>
    <xdr:sp>
      <xdr:nvSpPr>
        <xdr:cNvPr id="13" name="Line 19"/>
        <xdr:cNvSpPr>
          <a:spLocks/>
        </xdr:cNvSpPr>
      </xdr:nvSpPr>
      <xdr:spPr>
        <a:xfrm>
          <a:off x="2333625" y="5305425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781050</xdr:colOff>
      <xdr:row>31</xdr:row>
      <xdr:rowOff>123825</xdr:rowOff>
    </xdr:from>
    <xdr:to>
      <xdr:col>2</xdr:col>
      <xdr:colOff>485775</xdr:colOff>
      <xdr:row>31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1704975" y="56388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352425</xdr:colOff>
      <xdr:row>19</xdr:row>
      <xdr:rowOff>28575</xdr:rowOff>
    </xdr:from>
    <xdr:to>
      <xdr:col>6</xdr:col>
      <xdr:colOff>352425</xdr:colOff>
      <xdr:row>29</xdr:row>
      <xdr:rowOff>152400</xdr:rowOff>
    </xdr:to>
    <xdr:sp>
      <xdr:nvSpPr>
        <xdr:cNvPr id="15" name="Line 21"/>
        <xdr:cNvSpPr>
          <a:spLocks/>
        </xdr:cNvSpPr>
      </xdr:nvSpPr>
      <xdr:spPr>
        <a:xfrm flipH="1">
          <a:off x="5895975" y="3409950"/>
          <a:ext cx="0" cy="1905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95250</xdr:colOff>
      <xdr:row>32</xdr:row>
      <xdr:rowOff>38100</xdr:rowOff>
    </xdr:from>
    <xdr:to>
      <xdr:col>6</xdr:col>
      <xdr:colOff>904875</xdr:colOff>
      <xdr:row>32</xdr:row>
      <xdr:rowOff>38100</xdr:rowOff>
    </xdr:to>
    <xdr:sp>
      <xdr:nvSpPr>
        <xdr:cNvPr id="16" name="Line 22"/>
        <xdr:cNvSpPr>
          <a:spLocks/>
        </xdr:cNvSpPr>
      </xdr:nvSpPr>
      <xdr:spPr>
        <a:xfrm>
          <a:off x="3790950" y="5724525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62</xdr:row>
      <xdr:rowOff>47625</xdr:rowOff>
    </xdr:from>
    <xdr:to>
      <xdr:col>2</xdr:col>
      <xdr:colOff>466725</xdr:colOff>
      <xdr:row>62</xdr:row>
      <xdr:rowOff>190500</xdr:rowOff>
    </xdr:to>
    <xdr:sp>
      <xdr:nvSpPr>
        <xdr:cNvPr id="17" name="図形 33"/>
        <xdr:cNvSpPr>
          <a:spLocks/>
        </xdr:cNvSpPr>
      </xdr:nvSpPr>
      <xdr:spPr>
        <a:xfrm>
          <a:off x="1866900" y="11010900"/>
          <a:ext cx="438150" cy="142875"/>
        </a:xfrm>
        <a:custGeom>
          <a:pathLst>
            <a:path h="16384" w="16384">
              <a:moveTo>
                <a:pt x="0" y="13797"/>
              </a:moveTo>
              <a:lnTo>
                <a:pt x="780" y="6899"/>
              </a:lnTo>
              <a:lnTo>
                <a:pt x="1560" y="16384"/>
              </a:lnTo>
              <a:lnTo>
                <a:pt x="3511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62</xdr:row>
      <xdr:rowOff>28575</xdr:rowOff>
    </xdr:from>
    <xdr:to>
      <xdr:col>4</xdr:col>
      <xdr:colOff>733425</xdr:colOff>
      <xdr:row>63</xdr:row>
      <xdr:rowOff>9525</xdr:rowOff>
    </xdr:to>
    <xdr:sp>
      <xdr:nvSpPr>
        <xdr:cNvPr id="18" name="図形 35"/>
        <xdr:cNvSpPr>
          <a:spLocks/>
        </xdr:cNvSpPr>
      </xdr:nvSpPr>
      <xdr:spPr>
        <a:xfrm>
          <a:off x="3743325" y="10991850"/>
          <a:ext cx="685800" cy="180975"/>
        </a:xfrm>
        <a:custGeom>
          <a:pathLst>
            <a:path h="16384" w="16384">
              <a:moveTo>
                <a:pt x="0" y="13535"/>
              </a:moveTo>
              <a:lnTo>
                <a:pt x="496" y="7123"/>
              </a:lnTo>
              <a:lnTo>
                <a:pt x="993" y="16384"/>
              </a:lnTo>
              <a:lnTo>
                <a:pt x="2979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85</xdr:row>
      <xdr:rowOff>9525</xdr:rowOff>
    </xdr:from>
    <xdr:to>
      <xdr:col>4</xdr:col>
      <xdr:colOff>781050</xdr:colOff>
      <xdr:row>85</xdr:row>
      <xdr:rowOff>9525</xdr:rowOff>
    </xdr:to>
    <xdr:sp>
      <xdr:nvSpPr>
        <xdr:cNvPr id="19" name="Line 27"/>
        <xdr:cNvSpPr>
          <a:spLocks/>
        </xdr:cNvSpPr>
      </xdr:nvSpPr>
      <xdr:spPr>
        <a:xfrm>
          <a:off x="1866900" y="15020925"/>
          <a:ext cx="260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447675</xdr:colOff>
      <xdr:row>82</xdr:row>
      <xdr:rowOff>19050</xdr:rowOff>
    </xdr:from>
    <xdr:to>
      <xdr:col>4</xdr:col>
      <xdr:colOff>771525</xdr:colOff>
      <xdr:row>82</xdr:row>
      <xdr:rowOff>19050</xdr:rowOff>
    </xdr:to>
    <xdr:sp>
      <xdr:nvSpPr>
        <xdr:cNvPr id="20" name="Line 29"/>
        <xdr:cNvSpPr>
          <a:spLocks/>
        </xdr:cNvSpPr>
      </xdr:nvSpPr>
      <xdr:spPr>
        <a:xfrm flipH="1">
          <a:off x="3219450" y="14516100"/>
          <a:ext cx="124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876300</xdr:colOff>
      <xdr:row>82</xdr:row>
      <xdr:rowOff>28575</xdr:rowOff>
    </xdr:from>
    <xdr:to>
      <xdr:col>3</xdr:col>
      <xdr:colOff>876300</xdr:colOff>
      <xdr:row>87</xdr:row>
      <xdr:rowOff>9525</xdr:rowOff>
    </xdr:to>
    <xdr:sp>
      <xdr:nvSpPr>
        <xdr:cNvPr id="21" name="Line 30"/>
        <xdr:cNvSpPr>
          <a:spLocks/>
        </xdr:cNvSpPr>
      </xdr:nvSpPr>
      <xdr:spPr>
        <a:xfrm>
          <a:off x="3648075" y="145256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904875</xdr:colOff>
      <xdr:row>80</xdr:row>
      <xdr:rowOff>85725</xdr:rowOff>
    </xdr:from>
    <xdr:to>
      <xdr:col>4</xdr:col>
      <xdr:colOff>809625</xdr:colOff>
      <xdr:row>80</xdr:row>
      <xdr:rowOff>85725</xdr:rowOff>
    </xdr:to>
    <xdr:sp>
      <xdr:nvSpPr>
        <xdr:cNvPr id="22" name="Line 31"/>
        <xdr:cNvSpPr>
          <a:spLocks/>
        </xdr:cNvSpPr>
      </xdr:nvSpPr>
      <xdr:spPr>
        <a:xfrm>
          <a:off x="3676650" y="142398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80</xdr:row>
      <xdr:rowOff>85725</xdr:rowOff>
    </xdr:from>
    <xdr:to>
      <xdr:col>4</xdr:col>
      <xdr:colOff>342900</xdr:colOff>
      <xdr:row>83</xdr:row>
      <xdr:rowOff>142875</xdr:rowOff>
    </xdr:to>
    <xdr:sp>
      <xdr:nvSpPr>
        <xdr:cNvPr id="23" name="Line 32"/>
        <xdr:cNvSpPr>
          <a:spLocks/>
        </xdr:cNvSpPr>
      </xdr:nvSpPr>
      <xdr:spPr>
        <a:xfrm>
          <a:off x="4038600" y="14239875"/>
          <a:ext cx="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838200</xdr:colOff>
      <xdr:row>79</xdr:row>
      <xdr:rowOff>0</xdr:rowOff>
    </xdr:from>
    <xdr:to>
      <xdr:col>3</xdr:col>
      <xdr:colOff>400050</xdr:colOff>
      <xdr:row>79</xdr:row>
      <xdr:rowOff>0</xdr:rowOff>
    </xdr:to>
    <xdr:sp>
      <xdr:nvSpPr>
        <xdr:cNvPr id="24" name="Line 33"/>
        <xdr:cNvSpPr>
          <a:spLocks/>
        </xdr:cNvSpPr>
      </xdr:nvSpPr>
      <xdr:spPr>
        <a:xfrm>
          <a:off x="2686050" y="13982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78</xdr:row>
      <xdr:rowOff>123825</xdr:rowOff>
    </xdr:from>
    <xdr:to>
      <xdr:col>2</xdr:col>
      <xdr:colOff>828675</xdr:colOff>
      <xdr:row>80</xdr:row>
      <xdr:rowOff>76200</xdr:rowOff>
    </xdr:to>
    <xdr:sp>
      <xdr:nvSpPr>
        <xdr:cNvPr id="25" name="Line 34"/>
        <xdr:cNvSpPr>
          <a:spLocks/>
        </xdr:cNvSpPr>
      </xdr:nvSpPr>
      <xdr:spPr>
        <a:xfrm flipV="1">
          <a:off x="2676525" y="13935075"/>
          <a:ext cx="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400050</xdr:colOff>
      <xdr:row>78</xdr:row>
      <xdr:rowOff>123825</xdr:rowOff>
    </xdr:from>
    <xdr:to>
      <xdr:col>3</xdr:col>
      <xdr:colOff>400050</xdr:colOff>
      <xdr:row>80</xdr:row>
      <xdr:rowOff>76200</xdr:rowOff>
    </xdr:to>
    <xdr:sp>
      <xdr:nvSpPr>
        <xdr:cNvPr id="26" name="Line 35"/>
        <xdr:cNvSpPr>
          <a:spLocks/>
        </xdr:cNvSpPr>
      </xdr:nvSpPr>
      <xdr:spPr>
        <a:xfrm flipV="1">
          <a:off x="3171825" y="13935075"/>
          <a:ext cx="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257175</xdr:colOff>
      <xdr:row>25</xdr:row>
      <xdr:rowOff>152400</xdr:rowOff>
    </xdr:from>
    <xdr:to>
      <xdr:col>8</xdr:col>
      <xdr:colOff>885825</xdr:colOff>
      <xdr:row>25</xdr:row>
      <xdr:rowOff>152400</xdr:rowOff>
    </xdr:to>
    <xdr:sp>
      <xdr:nvSpPr>
        <xdr:cNvPr id="27" name="Line 43"/>
        <xdr:cNvSpPr>
          <a:spLocks/>
        </xdr:cNvSpPr>
      </xdr:nvSpPr>
      <xdr:spPr>
        <a:xfrm>
          <a:off x="1181100" y="4619625"/>
          <a:ext cx="709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19</xdr:row>
      <xdr:rowOff>28575</xdr:rowOff>
    </xdr:from>
    <xdr:to>
      <xdr:col>7</xdr:col>
      <xdr:colOff>733425</xdr:colOff>
      <xdr:row>19</xdr:row>
      <xdr:rowOff>28575</xdr:rowOff>
    </xdr:to>
    <xdr:sp>
      <xdr:nvSpPr>
        <xdr:cNvPr id="28" name="Line 44"/>
        <xdr:cNvSpPr>
          <a:spLocks/>
        </xdr:cNvSpPr>
      </xdr:nvSpPr>
      <xdr:spPr>
        <a:xfrm flipH="1">
          <a:off x="6505575" y="340995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685800</xdr:colOff>
      <xdr:row>19</xdr:row>
      <xdr:rowOff>28575</xdr:rowOff>
    </xdr:from>
    <xdr:to>
      <xdr:col>7</xdr:col>
      <xdr:colOff>685800</xdr:colOff>
      <xdr:row>23</xdr:row>
      <xdr:rowOff>76200</xdr:rowOff>
    </xdr:to>
    <xdr:sp>
      <xdr:nvSpPr>
        <xdr:cNvPr id="29" name="Line 45"/>
        <xdr:cNvSpPr>
          <a:spLocks/>
        </xdr:cNvSpPr>
      </xdr:nvSpPr>
      <xdr:spPr>
        <a:xfrm flipV="1">
          <a:off x="7153275" y="3409950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885825</xdr:colOff>
      <xdr:row>87</xdr:row>
      <xdr:rowOff>9525</xdr:rowOff>
    </xdr:from>
    <xdr:to>
      <xdr:col>5</xdr:col>
      <xdr:colOff>342900</xdr:colOff>
      <xdr:row>87</xdr:row>
      <xdr:rowOff>9525</xdr:rowOff>
    </xdr:to>
    <xdr:sp>
      <xdr:nvSpPr>
        <xdr:cNvPr id="30" name="Line 46"/>
        <xdr:cNvSpPr>
          <a:spLocks/>
        </xdr:cNvSpPr>
      </xdr:nvSpPr>
      <xdr:spPr>
        <a:xfrm>
          <a:off x="1809750" y="15363825"/>
          <a:ext cx="315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685800</xdr:colOff>
      <xdr:row>82</xdr:row>
      <xdr:rowOff>28575</xdr:rowOff>
    </xdr:from>
    <xdr:to>
      <xdr:col>4</xdr:col>
      <xdr:colOff>685800</xdr:colOff>
      <xdr:row>85</xdr:row>
      <xdr:rowOff>19050</xdr:rowOff>
    </xdr:to>
    <xdr:sp>
      <xdr:nvSpPr>
        <xdr:cNvPr id="31" name="Line 47"/>
        <xdr:cNvSpPr>
          <a:spLocks/>
        </xdr:cNvSpPr>
      </xdr:nvSpPr>
      <xdr:spPr>
        <a:xfrm>
          <a:off x="4381500" y="14525625"/>
          <a:ext cx="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95250</xdr:rowOff>
    </xdr:from>
    <xdr:to>
      <xdr:col>6</xdr:col>
      <xdr:colOff>914400</xdr:colOff>
      <xdr:row>30</xdr:row>
      <xdr:rowOff>9525</xdr:rowOff>
    </xdr:to>
    <xdr:sp>
      <xdr:nvSpPr>
        <xdr:cNvPr id="32" name="Rectangle 55"/>
        <xdr:cNvSpPr>
          <a:spLocks/>
        </xdr:cNvSpPr>
      </xdr:nvSpPr>
      <xdr:spPr>
        <a:xfrm>
          <a:off x="3781425" y="4914900"/>
          <a:ext cx="2676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95250</xdr:colOff>
      <xdr:row>30</xdr:row>
      <xdr:rowOff>66675</xdr:rowOff>
    </xdr:from>
    <xdr:to>
      <xdr:col>4</xdr:col>
      <xdr:colOff>95250</xdr:colOff>
      <xdr:row>32</xdr:row>
      <xdr:rowOff>123825</xdr:rowOff>
    </xdr:to>
    <xdr:sp>
      <xdr:nvSpPr>
        <xdr:cNvPr id="33" name="Line 56"/>
        <xdr:cNvSpPr>
          <a:spLocks/>
        </xdr:cNvSpPr>
      </xdr:nvSpPr>
      <xdr:spPr>
        <a:xfrm>
          <a:off x="3790950" y="54102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914400</xdr:colOff>
      <xdr:row>30</xdr:row>
      <xdr:rowOff>57150</xdr:rowOff>
    </xdr:from>
    <xdr:to>
      <xdr:col>6</xdr:col>
      <xdr:colOff>914400</xdr:colOff>
      <xdr:row>32</xdr:row>
      <xdr:rowOff>114300</xdr:rowOff>
    </xdr:to>
    <xdr:sp>
      <xdr:nvSpPr>
        <xdr:cNvPr id="34" name="Line 57"/>
        <xdr:cNvSpPr>
          <a:spLocks/>
        </xdr:cNvSpPr>
      </xdr:nvSpPr>
      <xdr:spPr>
        <a:xfrm>
          <a:off x="6457950" y="5400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238125</xdr:colOff>
      <xdr:row>31</xdr:row>
      <xdr:rowOff>0</xdr:rowOff>
    </xdr:from>
    <xdr:to>
      <xdr:col>5</xdr:col>
      <xdr:colOff>790575</xdr:colOff>
      <xdr:row>32</xdr:row>
      <xdr:rowOff>19050</xdr:rowOff>
    </xdr:to>
    <xdr:sp>
      <xdr:nvSpPr>
        <xdr:cNvPr id="35" name="TextBox 58"/>
        <xdr:cNvSpPr txBox="1">
          <a:spLocks noChangeArrowheads="1"/>
        </xdr:cNvSpPr>
      </xdr:nvSpPr>
      <xdr:spPr>
        <a:xfrm>
          <a:off x="4857750" y="5514975"/>
          <a:ext cx="552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Ｌ2</a:t>
          </a:r>
        </a:p>
      </xdr:txBody>
    </xdr:sp>
    <xdr:clientData/>
  </xdr:twoCellAnchor>
  <xdr:twoCellAnchor>
    <xdr:from>
      <xdr:col>1</xdr:col>
      <xdr:colOff>904875</xdr:colOff>
      <xdr:row>30</xdr:row>
      <xdr:rowOff>114300</xdr:rowOff>
    </xdr:from>
    <xdr:to>
      <xdr:col>2</xdr:col>
      <xdr:colOff>285750</xdr:colOff>
      <xdr:row>31</xdr:row>
      <xdr:rowOff>114300</xdr:rowOff>
    </xdr:to>
    <xdr:sp>
      <xdr:nvSpPr>
        <xdr:cNvPr id="36" name="TextBox 59"/>
        <xdr:cNvSpPr txBox="1">
          <a:spLocks noChangeArrowheads="1"/>
        </xdr:cNvSpPr>
      </xdr:nvSpPr>
      <xdr:spPr>
        <a:xfrm>
          <a:off x="1828800" y="5457825"/>
          <a:ext cx="304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L3</a:t>
          </a:r>
        </a:p>
      </xdr:txBody>
    </xdr:sp>
    <xdr:clientData/>
  </xdr:twoCellAnchor>
  <xdr:twoCellAnchor>
    <xdr:from>
      <xdr:col>2</xdr:col>
      <xdr:colOff>523875</xdr:colOff>
      <xdr:row>22</xdr:row>
      <xdr:rowOff>38100</xdr:rowOff>
    </xdr:from>
    <xdr:to>
      <xdr:col>2</xdr:col>
      <xdr:colOff>781050</xdr:colOff>
      <xdr:row>25</xdr:row>
      <xdr:rowOff>123825</xdr:rowOff>
    </xdr:to>
    <xdr:sp>
      <xdr:nvSpPr>
        <xdr:cNvPr id="37" name="TextBox 60"/>
        <xdr:cNvSpPr txBox="1">
          <a:spLocks noChangeArrowheads="1"/>
        </xdr:cNvSpPr>
      </xdr:nvSpPr>
      <xdr:spPr>
        <a:xfrm>
          <a:off x="2371725" y="3962400"/>
          <a:ext cx="2571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Ｈ</a:t>
          </a:r>
        </a:p>
      </xdr:txBody>
    </xdr:sp>
    <xdr:clientData/>
  </xdr:twoCellAnchor>
  <xdr:twoCellAnchor>
    <xdr:from>
      <xdr:col>7</xdr:col>
      <xdr:colOff>352425</xdr:colOff>
      <xdr:row>19</xdr:row>
      <xdr:rowOff>133350</xdr:rowOff>
    </xdr:from>
    <xdr:to>
      <xdr:col>7</xdr:col>
      <xdr:colOff>619125</xdr:colOff>
      <xdr:row>21</xdr:row>
      <xdr:rowOff>161925</xdr:rowOff>
    </xdr:to>
    <xdr:sp>
      <xdr:nvSpPr>
        <xdr:cNvPr id="38" name="TextBox 61"/>
        <xdr:cNvSpPr txBox="1">
          <a:spLocks noChangeArrowheads="1"/>
        </xdr:cNvSpPr>
      </xdr:nvSpPr>
      <xdr:spPr>
        <a:xfrm>
          <a:off x="6819900" y="3514725"/>
          <a:ext cx="257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ｈ1</a:t>
          </a:r>
        </a:p>
      </xdr:txBody>
    </xdr:sp>
    <xdr:clientData/>
  </xdr:twoCellAnchor>
  <xdr:twoCellAnchor>
    <xdr:from>
      <xdr:col>7</xdr:col>
      <xdr:colOff>19050</xdr:colOff>
      <xdr:row>23</xdr:row>
      <xdr:rowOff>95250</xdr:rowOff>
    </xdr:from>
    <xdr:to>
      <xdr:col>7</xdr:col>
      <xdr:colOff>733425</xdr:colOff>
      <xdr:row>23</xdr:row>
      <xdr:rowOff>95250</xdr:rowOff>
    </xdr:to>
    <xdr:sp>
      <xdr:nvSpPr>
        <xdr:cNvPr id="39" name="Line 62"/>
        <xdr:cNvSpPr>
          <a:spLocks/>
        </xdr:cNvSpPr>
      </xdr:nvSpPr>
      <xdr:spPr>
        <a:xfrm>
          <a:off x="6486525" y="42005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238125</xdr:colOff>
      <xdr:row>27</xdr:row>
      <xdr:rowOff>133350</xdr:rowOff>
    </xdr:from>
    <xdr:to>
      <xdr:col>1</xdr:col>
      <xdr:colOff>495300</xdr:colOff>
      <xdr:row>29</xdr:row>
      <xdr:rowOff>133350</xdr:rowOff>
    </xdr:to>
    <xdr:sp>
      <xdr:nvSpPr>
        <xdr:cNvPr id="40" name="TextBox 63"/>
        <xdr:cNvSpPr txBox="1">
          <a:spLocks noChangeArrowheads="1"/>
        </xdr:cNvSpPr>
      </xdr:nvSpPr>
      <xdr:spPr>
        <a:xfrm>
          <a:off x="1162050" y="4953000"/>
          <a:ext cx="257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ｈ4</a:t>
          </a:r>
        </a:p>
      </xdr:txBody>
    </xdr:sp>
    <xdr:clientData/>
  </xdr:twoCellAnchor>
  <xdr:twoCellAnchor>
    <xdr:from>
      <xdr:col>4</xdr:col>
      <xdr:colOff>114300</xdr:colOff>
      <xdr:row>17</xdr:row>
      <xdr:rowOff>0</xdr:rowOff>
    </xdr:from>
    <xdr:to>
      <xdr:col>6</xdr:col>
      <xdr:colOff>885825</xdr:colOff>
      <xdr:row>17</xdr:row>
      <xdr:rowOff>0</xdr:rowOff>
    </xdr:to>
    <xdr:sp>
      <xdr:nvSpPr>
        <xdr:cNvPr id="41" name="Line 64"/>
        <xdr:cNvSpPr>
          <a:spLocks/>
        </xdr:cNvSpPr>
      </xdr:nvSpPr>
      <xdr:spPr>
        <a:xfrm>
          <a:off x="3810000" y="3019425"/>
          <a:ext cx="261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16</xdr:row>
      <xdr:rowOff>133350</xdr:rowOff>
    </xdr:from>
    <xdr:to>
      <xdr:col>4</xdr:col>
      <xdr:colOff>104775</xdr:colOff>
      <xdr:row>19</xdr:row>
      <xdr:rowOff>0</xdr:rowOff>
    </xdr:to>
    <xdr:sp>
      <xdr:nvSpPr>
        <xdr:cNvPr id="42" name="Line 65"/>
        <xdr:cNvSpPr>
          <a:spLocks/>
        </xdr:cNvSpPr>
      </xdr:nvSpPr>
      <xdr:spPr>
        <a:xfrm>
          <a:off x="3800475" y="2971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885825</xdr:colOff>
      <xdr:row>16</xdr:row>
      <xdr:rowOff>123825</xdr:rowOff>
    </xdr:from>
    <xdr:to>
      <xdr:col>6</xdr:col>
      <xdr:colOff>885825</xdr:colOff>
      <xdr:row>18</xdr:row>
      <xdr:rowOff>171450</xdr:rowOff>
    </xdr:to>
    <xdr:sp>
      <xdr:nvSpPr>
        <xdr:cNvPr id="43" name="Line 66"/>
        <xdr:cNvSpPr>
          <a:spLocks/>
        </xdr:cNvSpPr>
      </xdr:nvSpPr>
      <xdr:spPr>
        <a:xfrm>
          <a:off x="6429375" y="29622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15</xdr:row>
      <xdr:rowOff>152400</xdr:rowOff>
    </xdr:from>
    <xdr:to>
      <xdr:col>5</xdr:col>
      <xdr:colOff>809625</xdr:colOff>
      <xdr:row>16</xdr:row>
      <xdr:rowOff>152400</xdr:rowOff>
    </xdr:to>
    <xdr:sp>
      <xdr:nvSpPr>
        <xdr:cNvPr id="44" name="TextBox 67"/>
        <xdr:cNvSpPr txBox="1">
          <a:spLocks noChangeArrowheads="1"/>
        </xdr:cNvSpPr>
      </xdr:nvSpPr>
      <xdr:spPr>
        <a:xfrm>
          <a:off x="4914900" y="280987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Ｌ1</a:t>
          </a:r>
        </a:p>
      </xdr:txBody>
    </xdr:sp>
    <xdr:clientData/>
  </xdr:twoCellAnchor>
  <xdr:twoCellAnchor>
    <xdr:from>
      <xdr:col>7</xdr:col>
      <xdr:colOff>285750</xdr:colOff>
      <xdr:row>23</xdr:row>
      <xdr:rowOff>114300</xdr:rowOff>
    </xdr:from>
    <xdr:to>
      <xdr:col>7</xdr:col>
      <xdr:colOff>628650</xdr:colOff>
      <xdr:row>25</xdr:row>
      <xdr:rowOff>133350</xdr:rowOff>
    </xdr:to>
    <xdr:sp>
      <xdr:nvSpPr>
        <xdr:cNvPr id="45" name="TextBox 69"/>
        <xdr:cNvSpPr txBox="1">
          <a:spLocks noChangeArrowheads="1"/>
        </xdr:cNvSpPr>
      </xdr:nvSpPr>
      <xdr:spPr>
        <a:xfrm>
          <a:off x="6753225" y="4219575"/>
          <a:ext cx="342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ｈ2</a:t>
          </a:r>
        </a:p>
      </xdr:txBody>
    </xdr:sp>
    <xdr:clientData/>
  </xdr:twoCellAnchor>
  <xdr:twoCellAnchor>
    <xdr:from>
      <xdr:col>7</xdr:col>
      <xdr:colOff>66675</xdr:colOff>
      <xdr:row>30</xdr:row>
      <xdr:rowOff>9525</xdr:rowOff>
    </xdr:from>
    <xdr:to>
      <xdr:col>7</xdr:col>
      <xdr:colOff>885825</xdr:colOff>
      <xdr:row>30</xdr:row>
      <xdr:rowOff>9525</xdr:rowOff>
    </xdr:to>
    <xdr:sp>
      <xdr:nvSpPr>
        <xdr:cNvPr id="46" name="Line 70"/>
        <xdr:cNvSpPr>
          <a:spLocks/>
        </xdr:cNvSpPr>
      </xdr:nvSpPr>
      <xdr:spPr>
        <a:xfrm>
          <a:off x="6534150" y="5353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695325</xdr:colOff>
      <xdr:row>25</xdr:row>
      <xdr:rowOff>142875</xdr:rowOff>
    </xdr:from>
    <xdr:to>
      <xdr:col>7</xdr:col>
      <xdr:colOff>695325</xdr:colOff>
      <xdr:row>30</xdr:row>
      <xdr:rowOff>19050</xdr:rowOff>
    </xdr:to>
    <xdr:sp>
      <xdr:nvSpPr>
        <xdr:cNvPr id="47" name="Line 71"/>
        <xdr:cNvSpPr>
          <a:spLocks/>
        </xdr:cNvSpPr>
      </xdr:nvSpPr>
      <xdr:spPr>
        <a:xfrm flipV="1">
          <a:off x="7162800" y="4610100"/>
          <a:ext cx="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27</xdr:row>
      <xdr:rowOff>57150</xdr:rowOff>
    </xdr:from>
    <xdr:to>
      <xdr:col>7</xdr:col>
      <xdr:colOff>676275</xdr:colOff>
      <xdr:row>29</xdr:row>
      <xdr:rowOff>104775</xdr:rowOff>
    </xdr:to>
    <xdr:sp>
      <xdr:nvSpPr>
        <xdr:cNvPr id="48" name="TextBox 72"/>
        <xdr:cNvSpPr txBox="1">
          <a:spLocks noChangeArrowheads="1"/>
        </xdr:cNvSpPr>
      </xdr:nvSpPr>
      <xdr:spPr>
        <a:xfrm>
          <a:off x="6896100" y="4876800"/>
          <a:ext cx="2476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ｈ3</a:t>
          </a:r>
        </a:p>
      </xdr:txBody>
    </xdr:sp>
    <xdr:clientData/>
  </xdr:twoCellAnchor>
  <xdr:twoCellAnchor>
    <xdr:from>
      <xdr:col>4</xdr:col>
      <xdr:colOff>866775</xdr:colOff>
      <xdr:row>35</xdr:row>
      <xdr:rowOff>0</xdr:rowOff>
    </xdr:from>
    <xdr:to>
      <xdr:col>5</xdr:col>
      <xdr:colOff>523875</xdr:colOff>
      <xdr:row>37</xdr:row>
      <xdr:rowOff>28575</xdr:rowOff>
    </xdr:to>
    <xdr:sp>
      <xdr:nvSpPr>
        <xdr:cNvPr id="49" name="TextBox 74"/>
        <xdr:cNvSpPr txBox="1">
          <a:spLocks noChangeArrowheads="1"/>
        </xdr:cNvSpPr>
      </xdr:nvSpPr>
      <xdr:spPr>
        <a:xfrm>
          <a:off x="4562475" y="6219825"/>
          <a:ext cx="5810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ＭＳ 明朝"/>
              <a:ea typeface="ＭＳ 明朝"/>
              <a:cs typeface="ＭＳ 明朝"/>
            </a:rPr>
            <a:t>（</a:t>
          </a:r>
        </a:p>
      </xdr:txBody>
    </xdr:sp>
    <xdr:clientData/>
  </xdr:twoCellAnchor>
  <xdr:twoCellAnchor>
    <xdr:from>
      <xdr:col>7</xdr:col>
      <xdr:colOff>523875</xdr:colOff>
      <xdr:row>34</xdr:row>
      <xdr:rowOff>152400</xdr:rowOff>
    </xdr:from>
    <xdr:to>
      <xdr:col>8</xdr:col>
      <xdr:colOff>180975</xdr:colOff>
      <xdr:row>37</xdr:row>
      <xdr:rowOff>9525</xdr:rowOff>
    </xdr:to>
    <xdr:sp>
      <xdr:nvSpPr>
        <xdr:cNvPr id="50" name="TextBox 75"/>
        <xdr:cNvSpPr txBox="1">
          <a:spLocks noChangeArrowheads="1"/>
        </xdr:cNvSpPr>
      </xdr:nvSpPr>
      <xdr:spPr>
        <a:xfrm>
          <a:off x="6991350" y="6200775"/>
          <a:ext cx="5810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8</xdr:col>
      <xdr:colOff>447675</xdr:colOff>
      <xdr:row>21</xdr:row>
      <xdr:rowOff>114300</xdr:rowOff>
    </xdr:from>
    <xdr:to>
      <xdr:col>8</xdr:col>
      <xdr:colOff>447675</xdr:colOff>
      <xdr:row>25</xdr:row>
      <xdr:rowOff>152400</xdr:rowOff>
    </xdr:to>
    <xdr:sp>
      <xdr:nvSpPr>
        <xdr:cNvPr id="51" name="Line 76"/>
        <xdr:cNvSpPr>
          <a:spLocks/>
        </xdr:cNvSpPr>
      </xdr:nvSpPr>
      <xdr:spPr>
        <a:xfrm flipV="1">
          <a:off x="7839075" y="3857625"/>
          <a:ext cx="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104775</xdr:rowOff>
    </xdr:from>
    <xdr:to>
      <xdr:col>8</xdr:col>
      <xdr:colOff>533400</xdr:colOff>
      <xdr:row>21</xdr:row>
      <xdr:rowOff>104775</xdr:rowOff>
    </xdr:to>
    <xdr:sp>
      <xdr:nvSpPr>
        <xdr:cNvPr id="52" name="Line 77"/>
        <xdr:cNvSpPr>
          <a:spLocks/>
        </xdr:cNvSpPr>
      </xdr:nvSpPr>
      <xdr:spPr>
        <a:xfrm flipH="1">
          <a:off x="6524625" y="38481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76200</xdr:rowOff>
    </xdr:from>
    <xdr:to>
      <xdr:col>8</xdr:col>
      <xdr:colOff>400050</xdr:colOff>
      <xdr:row>24</xdr:row>
      <xdr:rowOff>152400</xdr:rowOff>
    </xdr:to>
    <xdr:sp>
      <xdr:nvSpPr>
        <xdr:cNvPr id="53" name="TextBox 78"/>
        <xdr:cNvSpPr txBox="1">
          <a:spLocks noChangeArrowheads="1"/>
        </xdr:cNvSpPr>
      </xdr:nvSpPr>
      <xdr:spPr>
        <a:xfrm>
          <a:off x="7553325" y="4000500"/>
          <a:ext cx="2381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ｈ5</a:t>
          </a:r>
        </a:p>
      </xdr:txBody>
    </xdr:sp>
    <xdr:clientData/>
  </xdr:twoCellAnchor>
  <xdr:twoCellAnchor>
    <xdr:from>
      <xdr:col>2</xdr:col>
      <xdr:colOff>819150</xdr:colOff>
      <xdr:row>80</xdr:row>
      <xdr:rowOff>114300</xdr:rowOff>
    </xdr:from>
    <xdr:to>
      <xdr:col>3</xdr:col>
      <xdr:colOff>400050</xdr:colOff>
      <xdr:row>83</xdr:row>
      <xdr:rowOff>152400</xdr:rowOff>
    </xdr:to>
    <xdr:sp>
      <xdr:nvSpPr>
        <xdr:cNvPr id="54" name="Rectangle 79"/>
        <xdr:cNvSpPr>
          <a:spLocks/>
        </xdr:cNvSpPr>
      </xdr:nvSpPr>
      <xdr:spPr>
        <a:xfrm>
          <a:off x="2667000" y="14268450"/>
          <a:ext cx="504825" cy="552450"/>
        </a:xfrm>
        <a:prstGeom prst="rect">
          <a:avLst/>
        </a:prstGeom>
        <a:pattFill prst="ltHorz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84</xdr:row>
      <xdr:rowOff>0</xdr:rowOff>
    </xdr:from>
    <xdr:to>
      <xdr:col>3</xdr:col>
      <xdr:colOff>857250</xdr:colOff>
      <xdr:row>85</xdr:row>
      <xdr:rowOff>76200</xdr:rowOff>
    </xdr:to>
    <xdr:sp>
      <xdr:nvSpPr>
        <xdr:cNvPr id="55" name="TextBox 80"/>
        <xdr:cNvSpPr txBox="1">
          <a:spLocks noChangeArrowheads="1"/>
        </xdr:cNvSpPr>
      </xdr:nvSpPr>
      <xdr:spPr>
        <a:xfrm>
          <a:off x="3352800" y="148399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Ｙ</a:t>
          </a:r>
        </a:p>
      </xdr:txBody>
    </xdr:sp>
    <xdr:clientData/>
  </xdr:twoCellAnchor>
  <xdr:twoCellAnchor>
    <xdr:from>
      <xdr:col>3</xdr:col>
      <xdr:colOff>85725</xdr:colOff>
      <xdr:row>77</xdr:row>
      <xdr:rowOff>104775</xdr:rowOff>
    </xdr:from>
    <xdr:to>
      <xdr:col>3</xdr:col>
      <xdr:colOff>371475</xdr:colOff>
      <xdr:row>78</xdr:row>
      <xdr:rowOff>123825</xdr:rowOff>
    </xdr:to>
    <xdr:sp>
      <xdr:nvSpPr>
        <xdr:cNvPr id="56" name="TextBox 81"/>
        <xdr:cNvSpPr txBox="1">
          <a:spLocks noChangeArrowheads="1"/>
        </xdr:cNvSpPr>
      </xdr:nvSpPr>
      <xdr:spPr>
        <a:xfrm>
          <a:off x="2857500" y="13744575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q</a:t>
          </a:r>
        </a:p>
      </xdr:txBody>
    </xdr:sp>
    <xdr:clientData/>
  </xdr:twoCellAnchor>
  <xdr:twoCellAnchor>
    <xdr:from>
      <xdr:col>3</xdr:col>
      <xdr:colOff>476250</xdr:colOff>
      <xdr:row>83</xdr:row>
      <xdr:rowOff>152400</xdr:rowOff>
    </xdr:from>
    <xdr:to>
      <xdr:col>4</xdr:col>
      <xdr:colOff>428625</xdr:colOff>
      <xdr:row>83</xdr:row>
      <xdr:rowOff>152400</xdr:rowOff>
    </xdr:to>
    <xdr:sp>
      <xdr:nvSpPr>
        <xdr:cNvPr id="57" name="Line 82"/>
        <xdr:cNvSpPr>
          <a:spLocks/>
        </xdr:cNvSpPr>
      </xdr:nvSpPr>
      <xdr:spPr>
        <a:xfrm>
          <a:off x="3248025" y="148209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723900</xdr:colOff>
      <xdr:row>82</xdr:row>
      <xdr:rowOff>152400</xdr:rowOff>
    </xdr:from>
    <xdr:to>
      <xdr:col>5</xdr:col>
      <xdr:colOff>66675</xdr:colOff>
      <xdr:row>84</xdr:row>
      <xdr:rowOff>142875</xdr:rowOff>
    </xdr:to>
    <xdr:sp>
      <xdr:nvSpPr>
        <xdr:cNvPr id="58" name="TextBox 83"/>
        <xdr:cNvSpPr txBox="1">
          <a:spLocks noChangeArrowheads="1"/>
        </xdr:cNvSpPr>
      </xdr:nvSpPr>
      <xdr:spPr>
        <a:xfrm>
          <a:off x="4419600" y="14649450"/>
          <a:ext cx="266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ｈ5</a:t>
          </a:r>
        </a:p>
      </xdr:txBody>
    </xdr:sp>
    <xdr:clientData/>
  </xdr:twoCellAnchor>
  <xdr:twoCellAnchor>
    <xdr:from>
      <xdr:col>4</xdr:col>
      <xdr:colOff>38100</xdr:colOff>
      <xdr:row>81</xdr:row>
      <xdr:rowOff>28575</xdr:rowOff>
    </xdr:from>
    <xdr:to>
      <xdr:col>4</xdr:col>
      <xdr:colOff>304800</xdr:colOff>
      <xdr:row>83</xdr:row>
      <xdr:rowOff>19050</xdr:rowOff>
    </xdr:to>
    <xdr:sp>
      <xdr:nvSpPr>
        <xdr:cNvPr id="59" name="TextBox 84"/>
        <xdr:cNvSpPr txBox="1">
          <a:spLocks noChangeArrowheads="1"/>
        </xdr:cNvSpPr>
      </xdr:nvSpPr>
      <xdr:spPr>
        <a:xfrm>
          <a:off x="3733800" y="14354175"/>
          <a:ext cx="2762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ｈ1</a:t>
          </a:r>
        </a:p>
      </xdr:txBody>
    </xdr:sp>
    <xdr:clientData/>
  </xdr:twoCellAnchor>
  <xdr:twoCellAnchor>
    <xdr:from>
      <xdr:col>4</xdr:col>
      <xdr:colOff>685800</xdr:colOff>
      <xdr:row>85</xdr:row>
      <xdr:rowOff>28575</xdr:rowOff>
    </xdr:from>
    <xdr:to>
      <xdr:col>4</xdr:col>
      <xdr:colOff>685800</xdr:colOff>
      <xdr:row>87</xdr:row>
      <xdr:rowOff>9525</xdr:rowOff>
    </xdr:to>
    <xdr:sp>
      <xdr:nvSpPr>
        <xdr:cNvPr id="60" name="Line 85"/>
        <xdr:cNvSpPr>
          <a:spLocks/>
        </xdr:cNvSpPr>
      </xdr:nvSpPr>
      <xdr:spPr>
        <a:xfrm flipH="1">
          <a:off x="4381500" y="1503997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447675</xdr:colOff>
      <xdr:row>25</xdr:row>
      <xdr:rowOff>47625</xdr:rowOff>
    </xdr:from>
    <xdr:to>
      <xdr:col>14</xdr:col>
      <xdr:colOff>752475</xdr:colOff>
      <xdr:row>31</xdr:row>
      <xdr:rowOff>133350</xdr:rowOff>
    </xdr:to>
    <xdr:sp>
      <xdr:nvSpPr>
        <xdr:cNvPr id="61" name="TextBox 87"/>
        <xdr:cNvSpPr txBox="1">
          <a:spLocks noChangeArrowheads="1"/>
        </xdr:cNvSpPr>
      </xdr:nvSpPr>
      <xdr:spPr>
        <a:xfrm>
          <a:off x="8763000" y="4514850"/>
          <a:ext cx="4333875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明朝"/>
              <a:ea typeface="ＭＳ 明朝"/>
              <a:cs typeface="ＭＳ 明朝"/>
            </a:rPr>
            <a:t>案内看板などの基礎の安定計算に利用できます。
風圧による荷重のみを考慮しています。
地震荷重など必要なものは追加してください。
看板や支柱の自重、根入れ効果や受動土圧などは考慮していません。
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青色 </a:t>
          </a:r>
          <a:r>
            <a:rPr lang="en-US" cap="none" sz="1100" b="0" i="0" u="none" baseline="0">
              <a:solidFill>
                <a:srgbClr val="FF00FF"/>
              </a:solidFill>
              <a:latin typeface="ＭＳ 明朝"/>
              <a:ea typeface="ＭＳ 明朝"/>
              <a:cs typeface="ＭＳ 明朝"/>
            </a:rPr>
            <a:t>の部分が入力データーです。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GridLines="0" tabSelected="1" view="pageBreakPreview" zoomScaleSheetLayoutView="100" workbookViewId="0" topLeftCell="A1">
      <selection activeCell="L35" sqref="L35"/>
    </sheetView>
  </sheetViews>
  <sheetFormatPr defaultColWidth="8.796875" defaultRowHeight="14.25"/>
  <cols>
    <col min="1" max="9" width="9.69921875" style="0" customWidth="1"/>
    <col min="10" max="10" width="7.09765625" style="0" customWidth="1"/>
  </cols>
  <sheetData>
    <row r="1" ht="13.5">
      <c r="A1" t="s">
        <v>27</v>
      </c>
    </row>
    <row r="3" ht="13.5">
      <c r="A3" t="s">
        <v>0</v>
      </c>
    </row>
    <row r="5" ht="13.5">
      <c r="A5" t="s">
        <v>1</v>
      </c>
    </row>
    <row r="7" ht="13.5">
      <c r="B7" t="s">
        <v>2</v>
      </c>
    </row>
    <row r="9" spans="2:7" ht="15.75">
      <c r="B9" t="s">
        <v>50</v>
      </c>
      <c r="D9" t="s">
        <v>52</v>
      </c>
      <c r="E9" t="s">
        <v>3</v>
      </c>
      <c r="G9" t="s">
        <v>4</v>
      </c>
    </row>
    <row r="10" spans="4:7" ht="13.5">
      <c r="D10" t="s">
        <v>51</v>
      </c>
      <c r="E10" t="s">
        <v>5</v>
      </c>
      <c r="G10" t="s">
        <v>6</v>
      </c>
    </row>
    <row r="12" spans="2:5" ht="13.5">
      <c r="B12" t="s">
        <v>7</v>
      </c>
      <c r="C12" s="1" t="s">
        <v>8</v>
      </c>
      <c r="D12" s="24">
        <v>1.2</v>
      </c>
      <c r="E12" t="s">
        <v>9</v>
      </c>
    </row>
    <row r="13" spans="3:4" ht="13.5">
      <c r="C13" s="1"/>
      <c r="D13" s="3"/>
    </row>
    <row r="15" ht="13.5">
      <c r="A15" t="s">
        <v>10</v>
      </c>
    </row>
    <row r="26" ht="13.5">
      <c r="D26" t="s">
        <v>24</v>
      </c>
    </row>
    <row r="28" ht="13.5">
      <c r="B28" s="5"/>
    </row>
    <row r="29" ht="13.5">
      <c r="B29" s="5"/>
    </row>
    <row r="31" spans="3:6" ht="13.5">
      <c r="C31" s="5"/>
      <c r="F31" s="2"/>
    </row>
    <row r="32" spans="3:6" ht="13.5">
      <c r="C32" s="5"/>
      <c r="F32" s="2"/>
    </row>
    <row r="35" spans="2:8" ht="13.5">
      <c r="B35" s="4" t="s">
        <v>11</v>
      </c>
      <c r="C35" s="1" t="s">
        <v>28</v>
      </c>
      <c r="D35" s="18">
        <v>2.4</v>
      </c>
      <c r="E35" t="s">
        <v>12</v>
      </c>
      <c r="F35" s="22" t="s">
        <v>42</v>
      </c>
      <c r="G35" s="23"/>
      <c r="H35" s="23"/>
    </row>
    <row r="36" spans="4:8" ht="15.75">
      <c r="D36" s="6"/>
      <c r="F36" s="1" t="s">
        <v>45</v>
      </c>
      <c r="G36" s="24">
        <v>2.35</v>
      </c>
      <c r="H36" t="s">
        <v>46</v>
      </c>
    </row>
    <row r="37" spans="2:8" ht="15.75">
      <c r="B37" s="5" t="s">
        <v>29</v>
      </c>
      <c r="C37" s="1" t="s">
        <v>25</v>
      </c>
      <c r="D37" s="25">
        <v>3.4</v>
      </c>
      <c r="E37" t="s">
        <v>12</v>
      </c>
      <c r="F37" s="1" t="s">
        <v>43</v>
      </c>
      <c r="G37" s="2">
        <f>G36*10</f>
        <v>23.5</v>
      </c>
      <c r="H37" t="s">
        <v>44</v>
      </c>
    </row>
    <row r="39" spans="2:5" ht="13.5">
      <c r="B39" s="26" t="s">
        <v>30</v>
      </c>
      <c r="C39" s="1" t="s">
        <v>31</v>
      </c>
      <c r="D39" s="25">
        <v>1</v>
      </c>
      <c r="E39" t="s">
        <v>12</v>
      </c>
    </row>
    <row r="40" ht="13.5">
      <c r="B40" s="26"/>
    </row>
    <row r="41" ht="13.5">
      <c r="B41" s="4"/>
    </row>
    <row r="42" spans="2:5" ht="13.5">
      <c r="B42" s="5" t="s">
        <v>33</v>
      </c>
      <c r="C42" s="1" t="s">
        <v>34</v>
      </c>
      <c r="D42" s="25">
        <v>4</v>
      </c>
      <c r="E42" t="s">
        <v>12</v>
      </c>
    </row>
    <row r="43" ht="13.5">
      <c r="B43" s="4"/>
    </row>
    <row r="44" spans="2:5" ht="13.5">
      <c r="B44" s="5" t="s">
        <v>41</v>
      </c>
      <c r="C44" s="1" t="s">
        <v>40</v>
      </c>
      <c r="D44" s="25">
        <v>1.5</v>
      </c>
      <c r="E44" t="s">
        <v>12</v>
      </c>
    </row>
    <row r="45" ht="13.5">
      <c r="B45" s="4"/>
    </row>
    <row r="46" spans="2:5" ht="13.5">
      <c r="B46" s="5" t="s">
        <v>32</v>
      </c>
      <c r="C46" s="1" t="s">
        <v>39</v>
      </c>
      <c r="D46" s="25">
        <v>1.5</v>
      </c>
      <c r="E46" t="s">
        <v>12</v>
      </c>
    </row>
    <row r="47" ht="13.5">
      <c r="D47" s="6"/>
    </row>
    <row r="48" spans="2:5" ht="13.5">
      <c r="B48" s="5" t="s">
        <v>35</v>
      </c>
      <c r="C48" s="1" t="s">
        <v>36</v>
      </c>
      <c r="D48" s="25">
        <v>5</v>
      </c>
      <c r="E48" t="s">
        <v>12</v>
      </c>
    </row>
    <row r="49" spans="2:4" ht="13.5">
      <c r="B49" s="4"/>
      <c r="C49" s="1"/>
      <c r="D49" s="6"/>
    </row>
    <row r="50" spans="2:5" ht="13.5">
      <c r="B50" s="5" t="s">
        <v>37</v>
      </c>
      <c r="C50" s="1" t="s">
        <v>38</v>
      </c>
      <c r="D50" s="25">
        <v>1.7</v>
      </c>
      <c r="E50" t="s">
        <v>12</v>
      </c>
    </row>
    <row r="51" spans="2:4" ht="13.5">
      <c r="B51" s="5"/>
      <c r="C51" s="1"/>
      <c r="D51" s="6"/>
    </row>
    <row r="52" spans="2:5" ht="13.5">
      <c r="B52" s="27" t="s">
        <v>53</v>
      </c>
      <c r="C52" s="1" t="s">
        <v>54</v>
      </c>
      <c r="D52" s="18">
        <f>ROUND(h1/2+h2,2)</f>
        <v>2.7</v>
      </c>
      <c r="E52" t="s">
        <v>12</v>
      </c>
    </row>
    <row r="53" ht="13.5">
      <c r="B53" s="27"/>
    </row>
    <row r="55" ht="13.5">
      <c r="A55" t="s">
        <v>13</v>
      </c>
    </row>
    <row r="57" ht="13.5">
      <c r="A57" t="s">
        <v>14</v>
      </c>
    </row>
    <row r="59" ht="13.5">
      <c r="B59" t="s">
        <v>15</v>
      </c>
    </row>
    <row r="61" ht="13.5">
      <c r="B61" t="s">
        <v>3</v>
      </c>
    </row>
    <row r="63" spans="2:8" ht="15.75">
      <c r="B63" t="s">
        <v>49</v>
      </c>
      <c r="D63" s="7">
        <v>60</v>
      </c>
      <c r="E63" s="8">
        <f>h5</f>
        <v>2.7</v>
      </c>
      <c r="F63" s="2" t="s">
        <v>16</v>
      </c>
      <c r="G63" s="8">
        <f>ROUND(60*SQRT(h5),2)</f>
        <v>98.59</v>
      </c>
      <c r="H63" t="s">
        <v>47</v>
      </c>
    </row>
    <row r="64" spans="6:8" ht="15.75">
      <c r="F64" s="2" t="s">
        <v>16</v>
      </c>
      <c r="G64" s="8">
        <f>ROUND(60*SQRT(h5)*0.01,2)</f>
        <v>0.99</v>
      </c>
      <c r="H64" t="s">
        <v>48</v>
      </c>
    </row>
    <row r="66" ht="13.5">
      <c r="B66" t="s">
        <v>17</v>
      </c>
    </row>
    <row r="68" ht="13.5">
      <c r="B68" t="str">
        <f>"Ｐ ＝ ｑ × ｈ1 × Ｃ × Ｌ1 ＝ "&amp;FIXED(q,2)&amp;" × "&amp;FIXED(h1,2)&amp;" × "&amp;FIXED(_Ｃ,2)&amp;" × "&amp;FIXED(L1,2)</f>
        <v>Ｐ ＝ ｑ × ｈ1 × Ｃ × Ｌ1 ＝ 0.99 × 3.40 × 1.20 × 4.00</v>
      </c>
    </row>
    <row r="70" spans="6:8" ht="13.5">
      <c r="F70" s="2" t="s">
        <v>16</v>
      </c>
      <c r="G70" s="8">
        <f>ROUND(q*h1*_Ｃ*L1,2)</f>
        <v>16.16</v>
      </c>
      <c r="H70" t="s">
        <v>55</v>
      </c>
    </row>
    <row r="72" spans="6:7" ht="13.5">
      <c r="F72" s="2"/>
      <c r="G72" s="8"/>
    </row>
    <row r="73" spans="6:7" ht="13.5">
      <c r="F73" s="2"/>
      <c r="G73" s="8"/>
    </row>
    <row r="74" ht="13.5">
      <c r="B74" t="s">
        <v>18</v>
      </c>
    </row>
    <row r="76" spans="2:8" ht="13.5">
      <c r="B76" t="str">
        <f>"Ｙ ＝ ｈ5 ＋ ｈ3 ＝ "&amp;FIXED(h5,2)&amp;" ＋ "&amp;FIXED(h3,2)</f>
        <v>Ｙ ＝ ｈ5 ＋ ｈ3 ＝ 2.70 ＋ 1.50</v>
      </c>
      <c r="D76" s="15"/>
      <c r="E76" s="8"/>
      <c r="F76" s="15" t="s">
        <v>58</v>
      </c>
      <c r="G76" s="8">
        <f>h5+h3</f>
        <v>4.2</v>
      </c>
      <c r="H76" t="s">
        <v>12</v>
      </c>
    </row>
    <row r="77" spans="5:7" ht="13.5">
      <c r="E77" s="2"/>
      <c r="F77" s="15"/>
      <c r="G77" s="11"/>
    </row>
    <row r="78" spans="5:7" ht="13.5">
      <c r="E78" s="2"/>
      <c r="F78" s="8"/>
      <c r="G78" s="2"/>
    </row>
    <row r="79" spans="4:6" ht="13.5">
      <c r="D79" s="2"/>
      <c r="E79" s="8"/>
      <c r="F79" s="2"/>
    </row>
    <row r="80" spans="4:7" ht="13.5">
      <c r="D80" s="2"/>
      <c r="E80" s="8"/>
      <c r="F80" s="2"/>
      <c r="G80" s="8"/>
    </row>
    <row r="81" spans="4:7" ht="13.5">
      <c r="D81" s="2"/>
      <c r="E81" s="8"/>
      <c r="F81" s="2"/>
      <c r="G81" s="8"/>
    </row>
    <row r="82" spans="4:7" ht="13.5">
      <c r="D82" s="2"/>
      <c r="E82" s="8"/>
      <c r="F82" s="2"/>
      <c r="G82" s="8"/>
    </row>
    <row r="83" spans="4:7" ht="13.5">
      <c r="D83" s="2"/>
      <c r="E83" s="8"/>
      <c r="F83" s="2"/>
      <c r="G83" s="8"/>
    </row>
    <row r="84" spans="4:7" ht="13.5">
      <c r="D84" s="2"/>
      <c r="E84" s="11"/>
      <c r="F84" s="2"/>
      <c r="G84" s="8"/>
    </row>
    <row r="85" spans="3:7" ht="13.5">
      <c r="C85" t="s">
        <v>57</v>
      </c>
      <c r="D85" s="2"/>
      <c r="E85" s="16"/>
      <c r="F85" s="2"/>
      <c r="G85" s="8"/>
    </row>
    <row r="86" spans="4:7" ht="13.5">
      <c r="D86" s="2"/>
      <c r="E86" s="8"/>
      <c r="F86" s="2"/>
      <c r="G86" s="8"/>
    </row>
    <row r="87" spans="3:7" ht="13.5">
      <c r="C87" t="s">
        <v>56</v>
      </c>
      <c r="D87" s="2"/>
      <c r="E87" s="8"/>
      <c r="F87" s="2"/>
      <c r="G87" s="8"/>
    </row>
    <row r="91" ht="13.5">
      <c r="A91" t="s">
        <v>19</v>
      </c>
    </row>
    <row r="93" ht="13.5">
      <c r="B93" t="s">
        <v>20</v>
      </c>
    </row>
    <row r="95" spans="2:8" ht="13.5">
      <c r="B95" t="str">
        <f>"ＭM ＝ Ｐ × Ｙ ＝ "&amp;FIXED(Ｐ,2)&amp;" × "&amp;FIXED(Ｙ,2)</f>
        <v>ＭM ＝ Ｐ × Ｙ ＝ 16.16 × 4.20</v>
      </c>
      <c r="D95" s="9"/>
      <c r="E95" s="8"/>
      <c r="F95" s="2" t="s">
        <v>16</v>
      </c>
      <c r="G95" s="2">
        <f>ROUND(Ｐ*Ｙ,2)</f>
        <v>67.87</v>
      </c>
      <c r="H95" t="s">
        <v>59</v>
      </c>
    </row>
    <row r="97" ht="13.5">
      <c r="B97" t="s">
        <v>21</v>
      </c>
    </row>
    <row r="99" ht="13.5">
      <c r="B99" t="str">
        <f>"Ｖ ＝ Ｌ2 × Ｌ3 × ｈ4 × W ＝ "&amp;FIXED(L2,2)&amp;" × "&amp;FIXED(L3,2)&amp;" × "&amp;FIXED(h4,2)&amp;" × "&amp;FIXED(Ｗ,2)</f>
        <v>Ｖ ＝ Ｌ2 × Ｌ3 × ｈ4 × W ＝ 5.00 × 1.70 × 1.50 × 23.50</v>
      </c>
    </row>
    <row r="100" spans="3:7" ht="13.5">
      <c r="C100" s="1"/>
      <c r="D100" s="12"/>
      <c r="E100" s="12"/>
      <c r="F100" s="12"/>
      <c r="G100" s="8"/>
    </row>
    <row r="101" spans="3:8" ht="13.5">
      <c r="C101" s="1"/>
      <c r="D101" s="17"/>
      <c r="F101" s="12" t="s">
        <v>16</v>
      </c>
      <c r="G101" s="8">
        <f>ROUND(L2*L3*h4*Ｗ,2)</f>
        <v>299.63</v>
      </c>
      <c r="H101" t="s">
        <v>55</v>
      </c>
    </row>
    <row r="102" spans="3:7" ht="13.5">
      <c r="C102" s="1"/>
      <c r="D102" s="17"/>
      <c r="F102" s="12"/>
      <c r="G102" s="8"/>
    </row>
    <row r="103" spans="2:8" ht="13.5">
      <c r="B103" t="str">
        <f>"Ｍr ＝ Ｖ × L3 ／ ２ ＝ "&amp;FIXED(V,2)&amp;" × "&amp;FIXED(L3,2)&amp;" ／ 2 "</f>
        <v>Ｍr ＝ Ｖ × L3 ／ ２ ＝ 299.63 × 1.70 ／ 2 </v>
      </c>
      <c r="E103" s="9"/>
      <c r="F103" s="12"/>
      <c r="G103" s="8"/>
      <c r="H103" s="9"/>
    </row>
    <row r="105" spans="2:8" ht="13.5">
      <c r="B105" s="9"/>
      <c r="C105" s="9"/>
      <c r="D105" s="9"/>
      <c r="E105" s="9"/>
      <c r="F105" s="2" t="s">
        <v>16</v>
      </c>
      <c r="G105" s="8">
        <f>ROUND(V*L3/2,2)</f>
        <v>254.69</v>
      </c>
      <c r="H105" t="s">
        <v>59</v>
      </c>
    </row>
    <row r="107" ht="13.5">
      <c r="B107" t="s">
        <v>22</v>
      </c>
    </row>
    <row r="109" spans="2:8" ht="13.5">
      <c r="B109" t="str">
        <f>"Ｍ1 ＝　Ｍr － ＭM ＝ "&amp;FIXED(Ｍｒ,2)&amp;" － "&amp;FIXED(Ｍｍ,2)</f>
        <v>Ｍ1 ＝　Ｍr － ＭM ＝ 254.69 － 67.87</v>
      </c>
      <c r="D109" s="13"/>
      <c r="E109" s="2"/>
      <c r="F109" s="2" t="s">
        <v>16</v>
      </c>
      <c r="G109" s="2">
        <f>Ｍｒ-Ｍｍ</f>
        <v>186.82</v>
      </c>
      <c r="H109" t="s">
        <v>59</v>
      </c>
    </row>
    <row r="111" spans="2:8" ht="13.5">
      <c r="B111" t="str">
        <f>"ｘ1 ＝ Ｍ1 ／ Ｖ ＝ "&amp;FIXED(Ｍ1,2)&amp;" ／ "&amp;FIXED(V,2)</f>
        <v>ｘ1 ＝ Ｍ1 ／ Ｖ ＝ 186.82 ／ 299.63</v>
      </c>
      <c r="D111" s="10"/>
      <c r="E111" s="2"/>
      <c r="F111" s="2" t="s">
        <v>16</v>
      </c>
      <c r="G111" s="14">
        <f>ROUND(Ｍ1/V,3)</f>
        <v>0.624</v>
      </c>
      <c r="H111" t="s">
        <v>12</v>
      </c>
    </row>
    <row r="113" ht="13.5">
      <c r="B113" t="str">
        <f>"ｅ ＝ Ｌ3 ／ ２ － Ｘ１ ＝ "&amp;FIXED(L3,2)&amp;" ／ 2 － "&amp;FIXED(Ｘ1,3)</f>
        <v>ｅ ＝ Ｌ3 ／ ２ － Ｘ１ ＝ 1.70 ／ 2 － 0.624</v>
      </c>
    </row>
    <row r="114" spans="4:8" ht="13.5">
      <c r="D114" s="20"/>
      <c r="E114" s="19"/>
      <c r="F114" s="2" t="s">
        <v>16</v>
      </c>
      <c r="G114" s="14">
        <f>ROUND(L3/2-Ｘ1,3)</f>
        <v>0.226</v>
      </c>
      <c r="H114" t="s">
        <v>12</v>
      </c>
    </row>
    <row r="116" ht="13.5">
      <c r="B116" t="s">
        <v>23</v>
      </c>
    </row>
    <row r="118" spans="2:6" ht="13.5">
      <c r="B118" t="str">
        <f>"Ｌ3 ／ 6 ＝ "&amp;FIXED(L3,2)&amp;" ／ 6"</f>
        <v>Ｌ3 ／ 6 ＝ 1.70 ／ 6</v>
      </c>
      <c r="C118" s="8"/>
      <c r="D118" s="2"/>
      <c r="E118" s="2" t="s">
        <v>16</v>
      </c>
      <c r="F118" s="21">
        <f>ROUND(L3/6,3)</f>
        <v>0.283</v>
      </c>
    </row>
    <row r="120" spans="2:7" ht="13.5">
      <c r="B120" s="2" t="s">
        <v>60</v>
      </c>
      <c r="C120" s="21">
        <f>ｅ</f>
        <v>0.226</v>
      </c>
      <c r="D120" s="2" t="str">
        <f>IF(ｅ&gt;L3/6,"＞","＜")</f>
        <v>＜</v>
      </c>
      <c r="E120" t="s">
        <v>61</v>
      </c>
      <c r="F120" s="21">
        <f>ROUND(L3/6,3)</f>
        <v>0.283</v>
      </c>
      <c r="G120" s="2" t="str">
        <f>IF(ｅ&lt;L3/6,"ＯＫ！","ＮＯ！")</f>
        <v>ＯＫ！</v>
      </c>
    </row>
    <row r="122" ht="13.5">
      <c r="B122" t="s">
        <v>26</v>
      </c>
    </row>
    <row r="124" spans="2:4" ht="13.5">
      <c r="B124" t="s">
        <v>62</v>
      </c>
      <c r="C124" s="1"/>
      <c r="D124" s="8"/>
    </row>
    <row r="125" spans="3:4" ht="13.5">
      <c r="C125" s="1"/>
      <c r="D125" s="8"/>
    </row>
    <row r="126" ht="13.5">
      <c r="B126" t="str">
        <f>" ＝ "&amp;FIXED(V,2)&amp;" ／ "&amp;FIXED(L2,2)&amp;" ／ "&amp;FIXED(L3,2)&amp;" ×（ １ ＋ ６ × "&amp;FIXED(ｅ,3)&amp;" ／ "&amp;FIXED(L3,2)&amp;" ）"</f>
        <v> ＝ 299.63 ／ 5.00 ／ 1.70 ×（ １ ＋ ６ × 0.226 ／ 1.70 ）</v>
      </c>
    </row>
    <row r="128" spans="6:8" ht="15.75">
      <c r="F128" s="2" t="s">
        <v>16</v>
      </c>
      <c r="G128" s="8">
        <f>ROUND(V/L2/L3*(1+6*ｅ/L3),2)</f>
        <v>63.37</v>
      </c>
      <c r="H128" t="s">
        <v>63</v>
      </c>
    </row>
  </sheetData>
  <mergeCells count="2">
    <mergeCell ref="B39:B40"/>
    <mergeCell ref="B52:B53"/>
  </mergeCells>
  <printOptions/>
  <pageMargins left="0.75" right="0.27" top="0.61" bottom="0.52" header="0.5" footer="0.5"/>
  <pageSetup horizontalDpi="400" verticalDpi="400" orientation="portrait" paperSize="9" r:id="rId2"/>
  <rowBreaks count="2" manualBreakCount="2">
    <brk id="54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株式会社オガワ設計技術</dc:creator>
  <cp:keywords/>
  <dc:description/>
  <cp:lastModifiedBy>K-OGAWA</cp:lastModifiedBy>
  <cp:lastPrinted>1999-11-19T10:37:11Z</cp:lastPrinted>
  <dcterms:created xsi:type="dcterms:W3CDTF">1999-11-19T09:13:28Z</dcterms:created>
  <dcterms:modified xsi:type="dcterms:W3CDTF">2009-08-17T05:31:49Z</dcterms:modified>
  <cp:category/>
  <cp:version/>
  <cp:contentType/>
  <cp:contentStatus/>
</cp:coreProperties>
</file>